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75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<sst xmlns="http://schemas.openxmlformats.org/spreadsheetml/2006/main" count="28" uniqueCount="18">
  <si>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line</t>
  </si>
  <si>
    <t>E</t>
  </si>
  <si>
    <t>n*</t>
  </si>
  <si>
    <t>2p-3/2</t>
  </si>
  <si>
    <t>Estimating IPs for Ar from 2p absorption</t>
  </si>
  <si>
    <t>R =</t>
  </si>
  <si>
    <t>delta</t>
  </si>
  <si>
    <t>increment</t>
  </si>
  <si>
    <t>IP + increment</t>
  </si>
  <si>
    <t>IP - increment</t>
  </si>
  <si>
    <t>S-O split</t>
  </si>
  <si>
    <t>n</t>
  </si>
  <si>
    <t>IP-2p1/2</t>
  </si>
  <si>
    <t>IP-2p3/2</t>
  </si>
  <si>
    <t>incr</t>
  </si>
  <si>
    <t>3/2-pred</t>
  </si>
  <si>
    <t>avg-delta</t>
  </si>
  <si>
    <t>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</si>
</sst>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3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2" borderId="4" xfId="0" applyFill="1" applyBorder="1" applyAlignment="1">
      <alignment/>
    </xf>
    <xf numFmtId="164" fontId="4" fillId="4" borderId="0" xfId="0" applyNumberFormat="1" applyFont="1" applyFill="1" applyAlignment="1">
      <alignment/>
    </xf>
    <xf numFmtId="0" fontId="0" fillId="5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2p-3/2 </a:t>
            </a:r>
          </a:p>
        </c:rich>
      </c:tx>
      <c:layout>
        <c:manualLayout>
          <c:xMode val="factor"/>
          <c:yMode val="factor"/>
          <c:x val="-0.20975"/>
          <c:y val="0.07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"/>
          <c:w val="0.87625"/>
          <c:h val="0.9855"/>
        </c:manualLayout>
      </c:layout>
      <c:scatterChart>
        <c:scatterStyle val="lineMarker"/>
        <c:varyColors val="0"/>
        <c:ser>
          <c:idx val="0"/>
          <c:order val="0"/>
          <c:tx>
            <c:v>optimum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Sheet1!$B$6:$B$9</c:f>
              <c:numCache/>
            </c:numRef>
          </c:xVal>
          <c:yVal>
            <c:numRef>
              <c:f>Sheet1!$E$6:$E$9</c:f>
              <c:numCache/>
            </c:numRef>
          </c:yVal>
          <c:smooth val="0"/>
        </c:ser>
        <c:ser>
          <c:idx val="1"/>
          <c:order val="1"/>
          <c:tx>
            <c:v>optimum+ increment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Sheet1!$A$21:$A$24</c:f>
              <c:numCache/>
            </c:numRef>
          </c:xVal>
          <c:yVal>
            <c:numRef>
              <c:f>Sheet1!$D$21:$D$24</c:f>
              <c:numCache/>
            </c:numRef>
          </c:yVal>
          <c:smooth val="0"/>
        </c:ser>
        <c:ser>
          <c:idx val="2"/>
          <c:order val="2"/>
          <c:tx>
            <c:v>optimum-imcrement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Sheet1!$A$15:$A$18</c:f>
              <c:numCache/>
            </c:numRef>
          </c:xVal>
          <c:yVal>
            <c:numRef>
              <c:f>Sheet1!$D$15:$D$18</c:f>
              <c:numCache/>
            </c:numRef>
          </c:yVal>
          <c:smooth val="0"/>
        </c:ser>
        <c:axId val="58785213"/>
        <c:axId val="26010266"/>
      </c:scatterChart>
      <c:valAx>
        <c:axId val="58785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0266"/>
        <c:crossesAt val="-0.2"/>
        <c:crossBetween val="midCat"/>
        <c:dispUnits/>
      </c:valAx>
      <c:valAx>
        <c:axId val="260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delta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852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5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2p-1/2</a:t>
            </a:r>
          </a:p>
        </c:rich>
      </c:tx>
      <c:layout>
        <c:manualLayout>
          <c:xMode val="factor"/>
          <c:yMode val="factor"/>
          <c:x val="-0.2455"/>
          <c:y val="0.1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145"/>
          <c:w val="0.8685"/>
          <c:h val="0.9855"/>
        </c:manualLayout>
      </c:layout>
      <c:scatterChart>
        <c:scatterStyle val="lineMarker"/>
        <c:varyColors val="0"/>
        <c:ser>
          <c:idx val="0"/>
          <c:order val="0"/>
          <c:tx>
            <c:v>optimum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Sheet1!$I$6:$I$9</c:f>
              <c:numCache/>
            </c:numRef>
          </c:xVal>
          <c:yVal>
            <c:numRef>
              <c:f>Sheet1!$L$6:$L$9</c:f>
              <c:numCache/>
            </c:numRef>
          </c:yVal>
          <c:smooth val="0"/>
        </c:ser>
        <c:ser>
          <c:idx val="1"/>
          <c:order val="1"/>
          <c:tx>
            <c:v>optimum+ increment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Sheet1!$H$21:$H$24</c:f>
              <c:numCache/>
            </c:numRef>
          </c:xVal>
          <c:yVal>
            <c:numRef>
              <c:f>Sheet1!$K$21:$K$24</c:f>
              <c:numCache/>
            </c:numRef>
          </c:yVal>
          <c:smooth val="0"/>
        </c:ser>
        <c:ser>
          <c:idx val="2"/>
          <c:order val="2"/>
          <c:tx>
            <c:v>optimum-imcrement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Sheet1!$H$15:$H$18</c:f>
              <c:numCache/>
            </c:numRef>
          </c:xVal>
          <c:yVal>
            <c:numRef>
              <c:f>Sheet1!$K$15:$K$18</c:f>
              <c:numCache/>
            </c:numRef>
          </c:yVal>
          <c:smooth val="0"/>
        </c:ser>
        <c:axId val="2589139"/>
        <c:axId val="33658808"/>
      </c:scatterChart>
      <c:valAx>
        <c:axId val="258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8808"/>
        <c:crossesAt val="-0.2"/>
        <c:crossBetween val="midCat"/>
        <c:dispUnits/>
      </c:valAx>
      <c:valAx>
        <c:axId val="3365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delta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91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57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19050</xdr:rowOff>
    </xdr:from>
    <xdr:to>
      <xdr:col>6</xdr:col>
      <xdr:colOff>171450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66675" y="4114800"/>
        <a:ext cx="37623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25</xdr:row>
      <xdr:rowOff>28575</xdr:rowOff>
    </xdr:from>
    <xdr:to>
      <xdr:col>12</xdr:col>
      <xdr:colOff>295275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838575" y="4124325"/>
        <a:ext cx="37719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F3" sqref="F3"/>
    </sheetView>
  </sheetViews>
  <sheetFormatPr defaultColWidth="9.140625" defaultRowHeight="12.75"/>
  <sheetData>
    <row r="1" spans="1:8" ht="15.75" thickBot="1">
      <c r="A1" s="4" t="s">
        <v>4</v>
      </c>
      <c r="B1" s="4"/>
      <c r="C1" s="4"/>
      <c r="D1" s="4"/>
      <c r="E1" s="5"/>
      <c r="F1" t="s">
        <v>14</v>
      </c>
      <c r="G1" t="s">
        <v>5</v>
      </c>
      <c r="H1">
        <v>13.60577</v>
      </c>
    </row>
    <row r="2" spans="4:11" ht="13.5" thickBot="1">
      <c r="D2" t="s">
        <v>13</v>
      </c>
      <c r="E2" s="8">
        <f>248.62+F2</f>
        <v>248.629</v>
      </c>
      <c r="F2" s="13">
        <v>0.009</v>
      </c>
      <c r="G2" s="6" t="s">
        <v>15</v>
      </c>
      <c r="H2" s="7">
        <f>E2+AVERAGE(F6:F9)</f>
        <v>250.7765</v>
      </c>
      <c r="J2" t="s">
        <v>12</v>
      </c>
      <c r="K2" s="11">
        <f>H2</f>
        <v>250.7765</v>
      </c>
    </row>
    <row r="3" spans="4:12" ht="12.75">
      <c r="D3" t="s">
        <v>17</v>
      </c>
      <c r="E3">
        <v>248.629</v>
      </c>
      <c r="F3" s="12">
        <f>E3-E2</f>
        <v>0</v>
      </c>
      <c r="J3" t="s">
        <v>17</v>
      </c>
      <c r="K3">
        <v>250.777</v>
      </c>
      <c r="L3" s="12">
        <f>K3-K2</f>
        <v>0.0004999999999881766</v>
      </c>
    </row>
    <row r="4" spans="1:12" ht="12.75">
      <c r="A4" s="1"/>
      <c r="B4" s="1"/>
      <c r="C4" s="1" t="s">
        <v>3</v>
      </c>
      <c r="D4" s="1">
        <v>248.5</v>
      </c>
      <c r="E4" s="1"/>
      <c r="F4" s="1"/>
      <c r="I4" s="1"/>
      <c r="J4" s="1" t="s">
        <v>3</v>
      </c>
      <c r="K4" s="1">
        <v>248.5</v>
      </c>
      <c r="L4" s="1"/>
    </row>
    <row r="5" spans="1:12" ht="12.75">
      <c r="A5" t="s">
        <v>0</v>
      </c>
      <c r="B5" s="1" t="s">
        <v>11</v>
      </c>
      <c r="C5" s="2" t="s">
        <v>1</v>
      </c>
      <c r="D5" s="2" t="s">
        <v>2</v>
      </c>
      <c r="E5" s="1" t="s">
        <v>6</v>
      </c>
      <c r="F5" s="1" t="s">
        <v>10</v>
      </c>
      <c r="H5" t="s">
        <v>0</v>
      </c>
      <c r="I5" s="1" t="s">
        <v>11</v>
      </c>
      <c r="J5" s="2" t="s">
        <v>1</v>
      </c>
      <c r="K5" s="2" t="s">
        <v>2</v>
      </c>
      <c r="L5" s="1" t="s">
        <v>6</v>
      </c>
    </row>
    <row r="6" spans="1:12" ht="12.75">
      <c r="A6" s="2">
        <v>3</v>
      </c>
      <c r="B6" s="2">
        <v>3</v>
      </c>
      <c r="C6" s="1">
        <v>246.927</v>
      </c>
      <c r="D6" s="3">
        <f>SQRT($H$1/($E$2-C6))</f>
        <v>2.8273643953701515</v>
      </c>
      <c r="E6" s="3">
        <f>B6-D6</f>
        <v>0.1726356046298485</v>
      </c>
      <c r="F6" s="1">
        <f>J6-C6</f>
        <v>2.14700000000002</v>
      </c>
      <c r="H6" s="2">
        <v>7</v>
      </c>
      <c r="I6" s="2">
        <v>3</v>
      </c>
      <c r="J6" s="1">
        <v>249.074</v>
      </c>
      <c r="K6" s="3">
        <f>SQRT($H$1/($K$2-J6))</f>
        <v>2.8269491865573833</v>
      </c>
      <c r="L6" s="3">
        <f>I6-K6</f>
        <v>0.17305081344261675</v>
      </c>
    </row>
    <row r="7" spans="1:12" ht="12.75">
      <c r="A7" s="2">
        <v>4</v>
      </c>
      <c r="B7" s="2">
        <v>4</v>
      </c>
      <c r="C7" s="1">
        <v>247.669</v>
      </c>
      <c r="D7" s="3">
        <f>SQRT($H$1/($E$2-C7))</f>
        <v>3.7646616160464723</v>
      </c>
      <c r="E7" s="3">
        <f>B7-D7</f>
        <v>0.23533838395352769</v>
      </c>
      <c r="F7" s="1">
        <f>J7-C7</f>
        <v>2.1499999999999773</v>
      </c>
      <c r="H7" s="2">
        <v>8</v>
      </c>
      <c r="I7" s="2">
        <v>4</v>
      </c>
      <c r="J7" s="1">
        <v>249.819</v>
      </c>
      <c r="K7" s="3">
        <f>SQRT($H$1/($K$2-J7))</f>
        <v>3.769573114046316</v>
      </c>
      <c r="L7" s="3">
        <f>I7-K7</f>
        <v>0.2304268859536842</v>
      </c>
    </row>
    <row r="8" spans="1:12" ht="12.75">
      <c r="A8" s="2">
        <v>5</v>
      </c>
      <c r="B8" s="2">
        <v>5</v>
      </c>
      <c r="C8" s="1">
        <v>248.026</v>
      </c>
      <c r="D8" s="3">
        <f>SQRT($H$1/($E$2-C8))</f>
        <v>4.750101683471365</v>
      </c>
      <c r="E8" s="3">
        <f>B8-D8</f>
        <v>0.24989831652863526</v>
      </c>
      <c r="F8" s="1">
        <f>J8-C8</f>
        <v>2.144999999999982</v>
      </c>
      <c r="H8" s="2">
        <v>9</v>
      </c>
      <c r="I8" s="2">
        <v>5</v>
      </c>
      <c r="J8" s="1">
        <v>250.171</v>
      </c>
      <c r="K8" s="3">
        <f>SQRT($H$1/($K$2-J8))</f>
        <v>4.740285385144805</v>
      </c>
      <c r="L8" s="3">
        <f>I8-K8</f>
        <v>0.259714614855195</v>
      </c>
    </row>
    <row r="9" spans="1:12" ht="12.75">
      <c r="A9" s="2">
        <v>6</v>
      </c>
      <c r="B9" s="2">
        <v>6</v>
      </c>
      <c r="C9" s="1">
        <v>248.211</v>
      </c>
      <c r="D9" s="3">
        <f>SQRT($H$1/($E$2-C9))</f>
        <v>5.705233474207434</v>
      </c>
      <c r="E9" s="3">
        <f>B9-D9</f>
        <v>0.294766525792566</v>
      </c>
      <c r="F9" s="1">
        <f>J9-C9</f>
        <v>2.147999999999996</v>
      </c>
      <c r="H9" s="2">
        <v>10</v>
      </c>
      <c r="I9" s="2">
        <v>6</v>
      </c>
      <c r="J9" s="1">
        <v>250.359</v>
      </c>
      <c r="K9" s="3">
        <f>SQRT($H$1/($K$2-J9))</f>
        <v>5.708648759442416</v>
      </c>
      <c r="L9" s="3">
        <f>I9-K9</f>
        <v>0.2913512405575842</v>
      </c>
    </row>
    <row r="10" ht="12.75">
      <c r="F10" s="9">
        <f>AVERAGE(F6:F9)</f>
        <v>2.1474999999999937</v>
      </c>
    </row>
    <row r="11" spans="1:12" ht="12.75">
      <c r="A11" t="s">
        <v>7</v>
      </c>
      <c r="B11">
        <v>0.005</v>
      </c>
      <c r="D11" t="s">
        <v>16</v>
      </c>
      <c r="E11" s="10">
        <f>AVERAGE(E6:E9)</f>
        <v>0.23815970772614437</v>
      </c>
      <c r="K11" t="s">
        <v>16</v>
      </c>
      <c r="L11" s="10">
        <f>AVERAGE(L6:L9)</f>
        <v>0.23863588870227004</v>
      </c>
    </row>
    <row r="14" spans="1:8" ht="12.75">
      <c r="A14" t="s">
        <v>9</v>
      </c>
      <c r="H14" t="s">
        <v>9</v>
      </c>
    </row>
    <row r="15" spans="1:11" ht="12.75">
      <c r="A15" s="2">
        <v>3</v>
      </c>
      <c r="B15" s="1">
        <v>246.927</v>
      </c>
      <c r="C15" s="3">
        <f>SQRT($H$1/($E$2-$B$11-B15))</f>
        <v>2.8315265710304347</v>
      </c>
      <c r="D15" s="3">
        <f>A15-C15</f>
        <v>0.1684734289695653</v>
      </c>
      <c r="H15" s="2">
        <v>3</v>
      </c>
      <c r="I15" s="1">
        <v>249.074</v>
      </c>
      <c r="J15" s="3">
        <f>SQRT($H$1/($K$2-$B$11-I15))</f>
        <v>2.8311095260954144</v>
      </c>
      <c r="K15" s="3">
        <f>H15-J15</f>
        <v>0.16889047390458556</v>
      </c>
    </row>
    <row r="16" spans="1:11" ht="12.75">
      <c r="A16" s="2">
        <v>4</v>
      </c>
      <c r="B16" s="1">
        <v>247.669</v>
      </c>
      <c r="C16" s="3">
        <f>SQRT($H$1/($E$2-$B$11-B16))</f>
        <v>3.7745038854334316</v>
      </c>
      <c r="D16" s="3">
        <f>A16-C16</f>
        <v>0.22549611456656837</v>
      </c>
      <c r="H16" s="2">
        <v>4</v>
      </c>
      <c r="I16" s="1">
        <v>249.819</v>
      </c>
      <c r="J16" s="3">
        <f>SQRT($H$1/($K$2-$B$11-I16))</f>
        <v>3.779454056590587</v>
      </c>
      <c r="K16" s="3">
        <f>H16-J16</f>
        <v>0.2205459434094128</v>
      </c>
    </row>
    <row r="17" spans="1:11" ht="12.75">
      <c r="A17" s="2">
        <v>5</v>
      </c>
      <c r="B17" s="1">
        <v>248.026</v>
      </c>
      <c r="C17" s="3">
        <f>SQRT($H$1/($E$2-$B$11-B17))</f>
        <v>4.769918630943297</v>
      </c>
      <c r="D17" s="3">
        <f>A17-C17</f>
        <v>0.23008136905670273</v>
      </c>
      <c r="H17" s="2">
        <v>5</v>
      </c>
      <c r="I17" s="1">
        <v>250.171</v>
      </c>
      <c r="J17" s="3">
        <f>SQRT($H$1/($K$2-$B$11-I17))</f>
        <v>4.759979218952767</v>
      </c>
      <c r="K17" s="3">
        <f>H17-J17</f>
        <v>0.24002078104723257</v>
      </c>
    </row>
    <row r="18" spans="1:11" ht="12.75">
      <c r="A18" s="2">
        <v>6</v>
      </c>
      <c r="B18" s="1">
        <v>248.211</v>
      </c>
      <c r="C18" s="3">
        <f>SQRT($H$1/($E$2-$B$11-B18))</f>
        <v>5.739664888008338</v>
      </c>
      <c r="D18" s="3">
        <f>A18-C18</f>
        <v>0.2603351119916617</v>
      </c>
      <c r="H18" s="2">
        <v>6</v>
      </c>
      <c r="I18" s="1">
        <v>250.359</v>
      </c>
      <c r="J18" s="3">
        <f>SQRT($H$1/($K$2-$B$11-I18))</f>
        <v>5.743142419310643</v>
      </c>
      <c r="K18" s="3">
        <f>H18-J18</f>
        <v>0.25685758068935716</v>
      </c>
    </row>
    <row r="20" spans="1:8" ht="12.75">
      <c r="A20" t="s">
        <v>8</v>
      </c>
      <c r="H20" t="s">
        <v>8</v>
      </c>
    </row>
    <row r="21" spans="1:11" ht="12.75">
      <c r="A21" s="2">
        <v>3</v>
      </c>
      <c r="B21" s="1">
        <v>246.927</v>
      </c>
      <c r="C21" s="3">
        <f>SQRT($H$1/($E$2+$B$11-B21))</f>
        <v>2.8232205203667373</v>
      </c>
      <c r="D21" s="3">
        <f>A21-C21</f>
        <v>0.17677947963326268</v>
      </c>
      <c r="H21" s="2">
        <v>3</v>
      </c>
      <c r="I21" s="1">
        <v>249.074</v>
      </c>
      <c r="J21" s="3">
        <f>SQRT($H$1/($K$2+$B$11-I21))</f>
        <v>2.8228071342425065</v>
      </c>
      <c r="K21" s="3">
        <f>H21-J21</f>
        <v>0.1771928657574935</v>
      </c>
    </row>
    <row r="22" spans="1:11" ht="12.75">
      <c r="A22" s="2">
        <v>4</v>
      </c>
      <c r="B22" s="1">
        <v>247.669</v>
      </c>
      <c r="C22" s="3">
        <f>SQRT($H$1/($E$2+$B$11-B22))</f>
        <v>3.7548959404111892</v>
      </c>
      <c r="D22" s="3">
        <f>A22-C22</f>
        <v>0.24510405958881076</v>
      </c>
      <c r="H22" s="2">
        <v>4</v>
      </c>
      <c r="I22" s="1">
        <v>249.819</v>
      </c>
      <c r="J22" s="3">
        <f>SQRT($H$1/($K$2+$B$11-I22))</f>
        <v>3.759769266200368</v>
      </c>
      <c r="K22" s="3">
        <f>H22-J22</f>
        <v>0.2402307337996321</v>
      </c>
    </row>
    <row r="23" spans="1:11" ht="12.75">
      <c r="A23" s="2">
        <v>5</v>
      </c>
      <c r="B23" s="1">
        <v>248.026</v>
      </c>
      <c r="C23" s="3">
        <f>SQRT($H$1/($E$2+$B$11-B23))</f>
        <v>4.73052969383043</v>
      </c>
      <c r="D23" s="3">
        <f>A23-C23</f>
        <v>0.2694703061695698</v>
      </c>
      <c r="H23" s="2">
        <v>5</v>
      </c>
      <c r="I23" s="1">
        <v>250.171</v>
      </c>
      <c r="J23" s="3">
        <f>SQRT($H$1/($K$2+$B$11-I23))</f>
        <v>4.7208339884255075</v>
      </c>
      <c r="K23" s="3">
        <f>H23-J23</f>
        <v>0.2791660115744925</v>
      </c>
    </row>
    <row r="24" spans="1:11" ht="12.75">
      <c r="A24" s="2">
        <v>6</v>
      </c>
      <c r="B24" s="1">
        <v>248.211</v>
      </c>
      <c r="C24" s="3">
        <f>SQRT($H$1/($E$2+$B$11-B24))</f>
        <v>5.671414364895866</v>
      </c>
      <c r="D24" s="3">
        <f>A24-C24</f>
        <v>0.3285856351041341</v>
      </c>
      <c r="H24" s="2">
        <v>6</v>
      </c>
      <c r="I24" s="1">
        <v>250.359</v>
      </c>
      <c r="J24" s="3">
        <f>SQRT($H$1/($K$2+$B$11-I24))</f>
        <v>5.67476923911104</v>
      </c>
      <c r="K24" s="3">
        <f>H24-J24</f>
        <v>0.3252307608889602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aph</dc:creator>
  <cp:keywords/>
  <dc:description/>
  <cp:lastModifiedBy>aph</cp:lastModifiedBy>
  <dcterms:created xsi:type="dcterms:W3CDTF">2011-11-28T13:55:20Z</dcterms:created>
  <dcterms:modified xsi:type="dcterms:W3CDTF">2011-11-28T16:15:45Z</dcterms:modified>
  <cp:category/>
  <cp:version/>
  <cp:contentType/>
  <cp:contentStatus/>
</cp:coreProperties>
</file>